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C:\Users\hajny\Desktop\Premocz.eu\univerzity\Západočeská univerzita Plzeň\tonery\2023\028-2023\"/>
    </mc:Choice>
  </mc:AlternateContent>
  <xr:revisionPtr revIDLastSave="0" documentId="13_ncr:1_{A774B80E-484B-4A95-946A-D6A76D6638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Tonery!$B$2:$T$12</definedName>
  </definedNames>
  <calcPr calcId="191029"/>
</workbook>
</file>

<file path=xl/calcChain.xml><?xml version="1.0" encoding="utf-8"?>
<calcChain xmlns="http://schemas.openxmlformats.org/spreadsheetml/2006/main">
  <c r="S9" i="1" l="1"/>
  <c r="R9" i="1"/>
  <c r="O9" i="1"/>
  <c r="H9" i="1"/>
  <c r="H7" i="1" l="1"/>
  <c r="H8" i="1"/>
  <c r="S8" i="1" l="1"/>
  <c r="R8" i="1"/>
  <c r="O8" i="1"/>
  <c r="O7" i="1" l="1"/>
  <c r="P12" i="1" s="1"/>
  <c r="S7" i="1" l="1"/>
  <c r="R7" i="1"/>
  <c r="Q12" i="1" s="1"/>
</calcChain>
</file>

<file path=xl/sharedStrings.xml><?xml version="1.0" encoding="utf-8"?>
<sst xmlns="http://schemas.openxmlformats.org/spreadsheetml/2006/main" count="51" uniqueCount="47">
  <si>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</si>
  <si>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</si>
  <si>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</si>
  <si>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</si>
  <si>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</si>
  <si>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</si>
  <si>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</si>
  <si>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</si>
  <si>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</si>
  <si>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</si>
  <si>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</si>
  <si>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</si>
  <si>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</si>
  <si>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</si>
  <si>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</si>
  <si>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</si>
  <si>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</si>
  <si>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</si>
  <si>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</si>
  <si>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</si>
  <si>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</si>
  <si>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</si>
  <si>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</si>
  <si>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</si>
  <si>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</si>
  <si>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</si>
  <si>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</si>
  <si>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</si>
  <si>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</si>
  <si>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</si>
  <si>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Příloha č. 2 Kupní smlouvy - technická specifikace
Tonery (II.) 028 - 2023 (originální)</t>
  </si>
  <si>
    <t>sada</t>
  </si>
  <si>
    <t>ks</t>
  </si>
  <si>
    <t>NE</t>
  </si>
  <si>
    <t>KTO - Ing. Jan Matějka,
Tel.: 702 091 406,
E-mail: jmatejka@kto.zcu.cz</t>
  </si>
  <si>
    <t>Univerzitní 22, 
301 00 Plzeň,
Fakulta strojní - Katedra technologie obrábění, 
místnsot UK 216</t>
  </si>
  <si>
    <t>EO - Václava Vlková, 
Tel.: 37763 1146</t>
  </si>
  <si>
    <t>Univerzitní 8,
301 00 Plzeň,
Rektorát - Ekonomická odbor,
místnost UR 221</t>
  </si>
  <si>
    <t>Originální toner. Výtěžnost 2 200 stran.</t>
  </si>
  <si>
    <r>
      <t xml:space="preserve">Toner do tiskárny HP Laser Jet Pro M404dn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</si>
  <si>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LaserJet PRO M201dw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</si>
  <si>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10 000 stran.</t>
  </si>
  <si>
    <t>Originální sada inkoustových kazet 8 x 13 ml.</t>
  </si>
  <si>
    <r>
      <t xml:space="preserve">Náplň do tiskárny Canon PIXMA PRO 100 S - </t>
    </r>
    <r>
      <rPr>
        <b/>
        <sz val="11"/>
        <color theme="1"/>
        <rFont val="Calibri"/>
        <family val="2"/>
        <charset val="238"/>
        <scheme val="minor"/>
      </rPr>
      <t>sada</t>
    </r>
  </si>
  <si>
    <t>6384B010  CLI-42</t>
  </si>
  <si>
    <t>CF283X</t>
  </si>
  <si>
    <t>CF259X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</si>
</sst>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0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4" fillId="0" borderId="0" xfId="0" applyFont="1" applyAlignment="1">
      <alignment horizontal="left" vertical="center" wrapText="1" inden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1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9"/>
  <sheetViews>
    <sheetView tabSelected="1" topLeftCell="J7" zoomScaleNormal="100" workbookViewId="0">
      <selection activeCell="Q9" sqref="Q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60.1406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5.85546875" hidden="1" customWidth="1"/>
    <col min="12" max="12" width="36" customWidth="1"/>
    <col min="13" max="13" width="34.7109375" customWidth="1"/>
    <col min="14" max="14" width="25.7109375" style="1" customWidth="1"/>
    <col min="15" max="15" width="17.28515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87" t="s">
        <v>30</v>
      </c>
      <c r="C1" s="88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42" t="s">
        <v>0</v>
      </c>
      <c r="D3" s="12"/>
      <c r="E3" s="12"/>
      <c r="F3" s="12"/>
      <c r="G3" s="99"/>
      <c r="H3" s="99"/>
      <c r="I3" s="99"/>
      <c r="J3" s="99"/>
      <c r="K3" s="99"/>
      <c r="L3" s="99"/>
      <c r="M3" s="99"/>
      <c r="N3" s="99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17</v>
      </c>
      <c r="D6" s="22" t="s">
        <v>4</v>
      </c>
      <c r="E6" s="35" t="s">
        <v>18</v>
      </c>
      <c r="F6" s="35" t="s">
        <v>19</v>
      </c>
      <c r="G6" s="23" t="s">
        <v>5</v>
      </c>
      <c r="H6" s="35" t="s">
        <v>14</v>
      </c>
      <c r="I6" s="35" t="s">
        <v>20</v>
      </c>
      <c r="J6" s="35" t="s">
        <v>21</v>
      </c>
      <c r="K6" s="22" t="s">
        <v>29</v>
      </c>
      <c r="L6" s="40" t="s">
        <v>22</v>
      </c>
      <c r="M6" s="35" t="s">
        <v>25</v>
      </c>
      <c r="N6" s="35" t="s">
        <v>23</v>
      </c>
      <c r="O6" s="35" t="s">
        <v>24</v>
      </c>
      <c r="P6" s="22" t="s">
        <v>6</v>
      </c>
      <c r="Q6" s="24" t="s">
        <v>7</v>
      </c>
      <c r="R6" s="52" t="s">
        <v>8</v>
      </c>
      <c r="S6" s="52" t="s">
        <v>9</v>
      </c>
      <c r="T6" s="35" t="s">
        <v>26</v>
      </c>
      <c r="U6" s="35" t="s">
        <v>27</v>
      </c>
    </row>
    <row r="7" spans="2:21" ht="95.25" customHeight="1" thickTop="1" thickBot="1" x14ac:dyDescent="0.3">
      <c r="B7" s="61">
        <v>1</v>
      </c>
      <c r="C7" s="74" t="s">
        <v>43</v>
      </c>
      <c r="D7" s="62">
        <v>4</v>
      </c>
      <c r="E7" s="63" t="s">
        <v>31</v>
      </c>
      <c r="F7" s="74" t="s">
        <v>42</v>
      </c>
      <c r="G7" s="77" t="s">
        <v>44</v>
      </c>
      <c r="H7" s="64" t="str">
        <f t="shared" ref="H7:H9" si="0">IF(P7&gt;1999,"ANO","NE")</f>
        <v>ANO</v>
      </c>
      <c r="I7" s="65" t="s">
        <v>28</v>
      </c>
      <c r="J7" s="66" t="s">
        <v>33</v>
      </c>
      <c r="K7" s="67"/>
      <c r="L7" s="73" t="s">
        <v>34</v>
      </c>
      <c r="M7" s="73" t="s">
        <v>35</v>
      </c>
      <c r="N7" s="68">
        <v>21</v>
      </c>
      <c r="O7" s="69">
        <f>D7*P7</f>
        <v>9200</v>
      </c>
      <c r="P7" s="70">
        <v>2300</v>
      </c>
      <c r="Q7" s="80">
        <v>1992</v>
      </c>
      <c r="R7" s="71">
        <f>D7*Q7</f>
        <v>7968</v>
      </c>
      <c r="S7" s="72" t="str">
        <f t="shared" ref="S7" si="1">IF(ISNUMBER(Q7), IF(Q7&gt;P7,"NEVYHOVUJE","VYHOVUJE")," ")</f>
        <v>VYHOVUJE</v>
      </c>
      <c r="T7" s="63"/>
      <c r="U7" s="63" t="s">
        <v>11</v>
      </c>
    </row>
    <row r="8" spans="2:21" ht="41.25" customHeight="1" x14ac:dyDescent="0.25">
      <c r="B8" s="53">
        <v>2</v>
      </c>
      <c r="C8" s="75" t="s">
        <v>40</v>
      </c>
      <c r="D8" s="54">
        <v>2</v>
      </c>
      <c r="E8" s="55" t="s">
        <v>32</v>
      </c>
      <c r="F8" s="75" t="s">
        <v>38</v>
      </c>
      <c r="G8" s="78" t="s">
        <v>45</v>
      </c>
      <c r="H8" s="56" t="str">
        <f t="shared" si="0"/>
        <v>ANO</v>
      </c>
      <c r="I8" s="100" t="s">
        <v>28</v>
      </c>
      <c r="J8" s="100" t="s">
        <v>33</v>
      </c>
      <c r="K8" s="103"/>
      <c r="L8" s="100" t="s">
        <v>36</v>
      </c>
      <c r="M8" s="100" t="s">
        <v>37</v>
      </c>
      <c r="N8" s="85">
        <v>21</v>
      </c>
      <c r="O8" s="57">
        <f t="shared" ref="O8:O9" si="2">D8*P8</f>
        <v>4000</v>
      </c>
      <c r="P8" s="58">
        <v>2000</v>
      </c>
      <c r="Q8" s="81">
        <v>1417</v>
      </c>
      <c r="R8" s="59">
        <f t="shared" ref="R8" si="3">D8*Q8</f>
        <v>2834</v>
      </c>
      <c r="S8" s="60" t="str">
        <f t="shared" ref="S8" si="4">IF(ISNUMBER(Q8), IF(Q8&gt;P8,"NEVYHOVUJE","VYHOVUJE")," ")</f>
        <v>VYHOVUJE</v>
      </c>
      <c r="T8" s="83"/>
      <c r="U8" s="83" t="s">
        <v>10</v>
      </c>
    </row>
    <row r="9" spans="2:21" ht="41.25" customHeight="1" thickBot="1" x14ac:dyDescent="0.3">
      <c r="B9" s="43">
        <v>3</v>
      </c>
      <c r="C9" s="76" t="s">
        <v>39</v>
      </c>
      <c r="D9" s="44">
        <v>1</v>
      </c>
      <c r="E9" s="45" t="s">
        <v>32</v>
      </c>
      <c r="F9" s="76" t="s">
        <v>41</v>
      </c>
      <c r="G9" s="79" t="s">
        <v>46</v>
      </c>
      <c r="H9" s="46" t="str">
        <f t="shared" si="0"/>
        <v>ANO</v>
      </c>
      <c r="I9" s="102"/>
      <c r="J9" s="102"/>
      <c r="K9" s="104"/>
      <c r="L9" s="101"/>
      <c r="M9" s="101"/>
      <c r="N9" s="86"/>
      <c r="O9" s="47">
        <f t="shared" si="2"/>
        <v>4200</v>
      </c>
      <c r="P9" s="48">
        <v>4200</v>
      </c>
      <c r="Q9" s="82">
        <v>3425</v>
      </c>
      <c r="R9" s="49">
        <f t="shared" ref="R9" si="5">D9*Q9</f>
        <v>3425</v>
      </c>
      <c r="S9" s="50" t="str">
        <f t="shared" ref="S9" si="6">IF(ISNUMBER(Q9), IF(Q9&gt;P9,"NEVYHOVUJE","VYHOVUJE")," ")</f>
        <v>VYHOVUJE</v>
      </c>
      <c r="T9" s="84"/>
      <c r="U9" s="84"/>
    </row>
    <row r="10" spans="2:21" ht="16.5" thickTop="1" thickBot="1" x14ac:dyDescent="0.3">
      <c r="C10"/>
      <c r="D10"/>
      <c r="E10"/>
      <c r="F10"/>
      <c r="G10"/>
      <c r="H10"/>
      <c r="I10"/>
      <c r="J10"/>
      <c r="N10"/>
      <c r="O10"/>
      <c r="R10" s="41"/>
    </row>
    <row r="11" spans="2:21" ht="60.75" customHeight="1" thickTop="1" thickBot="1" x14ac:dyDescent="0.3">
      <c r="B11" s="94" t="s">
        <v>15</v>
      </c>
      <c r="C11" s="95"/>
      <c r="D11" s="95"/>
      <c r="E11" s="95"/>
      <c r="F11" s="95"/>
      <c r="G11" s="95"/>
      <c r="H11" s="51"/>
      <c r="I11" s="25"/>
      <c r="J11" s="25"/>
      <c r="K11" s="25"/>
      <c r="L11" s="11"/>
      <c r="M11" s="11"/>
      <c r="N11" s="26"/>
      <c r="O11" s="26"/>
      <c r="P11" s="27" t="s">
        <v>12</v>
      </c>
      <c r="Q11" s="96" t="s">
        <v>13</v>
      </c>
      <c r="R11" s="97"/>
      <c r="S11" s="98"/>
      <c r="T11" s="20"/>
      <c r="U11" s="28"/>
    </row>
    <row r="12" spans="2:21" ht="33.75" customHeight="1" thickTop="1" thickBot="1" x14ac:dyDescent="0.3">
      <c r="B12" s="89" t="s">
        <v>16</v>
      </c>
      <c r="C12" s="90"/>
      <c r="D12" s="90"/>
      <c r="E12" s="90"/>
      <c r="F12" s="90"/>
      <c r="G12" s="90"/>
      <c r="H12" s="34"/>
      <c r="I12" s="29"/>
      <c r="L12" s="9"/>
      <c r="M12" s="9"/>
      <c r="N12" s="30"/>
      <c r="O12" s="30"/>
      <c r="P12" s="31">
        <f>SUM(O7:O9)</f>
        <v>17400</v>
      </c>
      <c r="Q12" s="91">
        <f>SUM(R7:R9)</f>
        <v>14227</v>
      </c>
      <c r="R12" s="92"/>
      <c r="S12" s="93"/>
    </row>
    <row r="13" spans="2:21" ht="14.25" customHeight="1" thickTop="1" x14ac:dyDescent="0.25"/>
    <row r="14" spans="2:21" ht="14.25" customHeight="1" x14ac:dyDescent="0.25">
      <c r="B14" s="37"/>
    </row>
    <row r="15" spans="2:21" ht="14.25" customHeight="1" x14ac:dyDescent="0.25">
      <c r="B15" s="38"/>
      <c r="C15" s="37"/>
    </row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s1taGJ0R0dpx2er1d5810Opgi/uXJ70tLsfy39/BewPeG8K+Borxx0rc9RoszMFM0ws6Y/Mh4DkAHnzmpniEfA==" saltValue="b6yaG6jloDk+dFbu85y6YQ==" spinCount="100000" sheet="1" objects="1" scenarios="1"/>
  <mergeCells count="14">
    <mergeCell ref="U8:U9"/>
    <mergeCell ref="T8:T9"/>
    <mergeCell ref="N8:N9"/>
    <mergeCell ref="B1:C1"/>
    <mergeCell ref="B12:G12"/>
    <mergeCell ref="Q12:S12"/>
    <mergeCell ref="B11:G11"/>
    <mergeCell ref="Q11:S11"/>
    <mergeCell ref="G3:N3"/>
    <mergeCell ref="L8:L9"/>
    <mergeCell ref="M8:M9"/>
    <mergeCell ref="I8:I9"/>
    <mergeCell ref="J8:J9"/>
    <mergeCell ref="K8:K9"/>
  </mergeCells>
  <conditionalFormatting sqref="B7:B9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9">
    <cfRule type="containsBlanks" dxfId="9" priority="2">
      <formula>LEN(TRIM(D7))=0</formula>
    </cfRule>
  </conditionalFormatting>
  <conditionalFormatting sqref="G7:G9 Q7:Q9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9">
    <cfRule type="notContainsBlanks" dxfId="5" priority="29">
      <formula>LEN(TRIM(G7))&gt;0</formula>
    </cfRule>
  </conditionalFormatting>
  <conditionalFormatting sqref="H7:H9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9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3">
    <dataValidation type="list" showInputMessage="1" showErrorMessage="1" sqref="J7 H7:H9" xr:uid="{00000000-0002-0000-0000-000001000000}">
      <formula1>"ANO,NE"</formula1>
    </dataValidation>
    <dataValidation type="list" showInputMessage="1" showErrorMessage="1" sqref="E7:E9" xr:uid="{159DAAFD-6896-4978-AA3F-71BA9184D97F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Radek Hajný</cp:lastModifiedBy>
  <cp:revision>1</cp:revision>
  <cp:lastPrinted>2023-01-18T08:30:34Z</cp:lastPrinted>
  <dcterms:created xsi:type="dcterms:W3CDTF">2014-03-05T12:43:32Z</dcterms:created>
  <dcterms:modified xsi:type="dcterms:W3CDTF">2023-06-29T08:31:51Z</dcterms:modified>
</cp:coreProperties>
</file>